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+Miljøgruppen\Spildevand\ansøgningsskema\Adskilte ansøgningsskemaer\Pdf'er\"/>
    </mc:Choice>
  </mc:AlternateContent>
  <xr:revisionPtr revIDLastSave="0" documentId="8_{69E75565-E26B-463A-8D36-B903CEC0CBD8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C18" i="3" l="1"/>
  <c r="C17" i="3"/>
  <c r="D15" i="3"/>
  <c r="D14" i="3"/>
  <c r="D13" i="3"/>
  <c r="D12" i="3"/>
  <c r="D11" i="3"/>
  <c r="D10" i="3"/>
  <c r="D18" i="3" l="1"/>
  <c r="C30" i="2"/>
  <c r="D29" i="2"/>
  <c r="E29" i="2" s="1"/>
  <c r="D28" i="2"/>
  <c r="E28" i="2" s="1"/>
  <c r="B27" i="2"/>
  <c r="D27" i="2" s="1"/>
  <c r="E27" i="2" s="1"/>
  <c r="B26" i="2"/>
  <c r="D26" i="2" s="1"/>
  <c r="E26" i="2" s="1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l="1"/>
  <c r="E30" i="2" s="1"/>
  <c r="E31" i="2" s="1"/>
  <c r="B28" i="1"/>
  <c r="B27" i="1"/>
  <c r="B26" i="1"/>
  <c r="B25" i="1"/>
  <c r="B24" i="1"/>
  <c r="D24" i="1" s="1"/>
  <c r="E24" i="1" s="1"/>
  <c r="B23" i="1"/>
  <c r="D23" i="1" s="1"/>
  <c r="E23" i="1" s="1"/>
  <c r="C33" i="1" l="1"/>
  <c r="C32" i="1"/>
  <c r="E34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E33" i="1" l="1"/>
  <c r="B35" i="1" s="1"/>
  <c r="D32" i="1"/>
</calcChain>
</file>

<file path=xl/sharedStrings.xml><?xml version="1.0" encoding="utf-8"?>
<sst xmlns="http://schemas.openxmlformats.org/spreadsheetml/2006/main" count="99" uniqueCount="41">
  <si>
    <t>Dato</t>
  </si>
  <si>
    <t>Befæstede områder (asfalt, beton o. lign.)</t>
  </si>
  <si>
    <t>Tagflader</t>
  </si>
  <si>
    <t>Areal</t>
  </si>
  <si>
    <t>Reduceret areal</t>
  </si>
  <si>
    <t>Regnvand i alt</t>
  </si>
  <si>
    <t>φ</t>
  </si>
  <si>
    <t>l/s</t>
  </si>
  <si>
    <t>Samlet afløb (Q):</t>
  </si>
  <si>
    <t>Ejer</t>
  </si>
  <si>
    <t>Adresse</t>
  </si>
  <si>
    <t>m²</t>
  </si>
  <si>
    <t>Er der behov for forsinkelse på grunden?</t>
  </si>
  <si>
    <t>Område som ikke afleder til kloakken</t>
  </si>
  <si>
    <t xml:space="preserve">Overfladearealer på grunden udfyldes. </t>
  </si>
  <si>
    <t>Belægnings type</t>
  </si>
  <si>
    <t>Belægningstype</t>
  </si>
  <si>
    <t>Grusbelægning</t>
  </si>
  <si>
    <t>Belægning med grus- eller græsfuger</t>
  </si>
  <si>
    <t>Belægning med tætte fuger</t>
  </si>
  <si>
    <t>Grønne områder, have og areal uden belægning</t>
  </si>
  <si>
    <t>Hydrologisk reduktionsfaktor =</t>
  </si>
  <si>
    <t>Samlet areal (A) (skal svare til grundens totale areal):</t>
  </si>
  <si>
    <t>Dimensionsgivende regnintensitet (l/s/ha i 10 min.):</t>
  </si>
  <si>
    <t>Max. tilladelig afledning:</t>
  </si>
  <si>
    <t>Areal med en anden afløbskoefficient</t>
  </si>
  <si>
    <r>
      <t xml:space="preserve">Nedenstående permabilitetskoefficienter </t>
    </r>
    <r>
      <rPr>
        <b/>
        <sz val="11"/>
        <rFont val="Calibri"/>
        <family val="2"/>
        <scheme val="minor"/>
      </rPr>
      <t>skal</t>
    </r>
    <r>
      <rPr>
        <sz val="11"/>
        <rFont val="Calibri"/>
        <family val="2"/>
        <scheme val="minor"/>
      </rPr>
      <t xml:space="preserve"> benyttes ved beregning af regnvandsafledningen. </t>
    </r>
  </si>
  <si>
    <t>Permabilitet</t>
  </si>
  <si>
    <t>Tilladt afløbskoefficient: 
(Kan findes i spildevandsplanen, lokalplanen eller ved henvendelse til Natur og Miljø: spildevand@brk.dk:</t>
  </si>
  <si>
    <t>Beregning af overholdelse af afløbskoefficient, regnvandskloak</t>
  </si>
  <si>
    <t>Bornholms Regionskommune har lavet dette regneark, hvor du kan se, om du overholder kravene til afledning af regnvand. I regnearket er der allerede angivet et beregningseksempel. For at lave din egen beregning skal de gule felter udfyldes eller ændres. Tilladt afløbskoefficient er fastsat i spildevandsplanen og vil typisk være: 0,25 for villaer, 0,35 for rækkehuse,  0,4 for etageboliger, 0,6 for centerområder og Erhverv og 0-0,1 for rekreative områder. Hvis der afledes til fælleskloak fastsættes den dimensionsgivende regn til 230 l/s7ha og hvis der afledes til regnvandskloak fastfættes den til 190 l/s/ha</t>
  </si>
  <si>
    <t>Beregning af vandstrøm</t>
  </si>
  <si>
    <r>
      <t xml:space="preserve">Nedenstående permabilitetskoefficienter </t>
    </r>
    <r>
      <rPr>
        <b/>
        <sz val="11"/>
        <rFont val="Calibri"/>
        <family val="2"/>
        <scheme val="minor"/>
      </rPr>
      <t>skal</t>
    </r>
    <r>
      <rPr>
        <sz val="11"/>
        <rFont val="Calibri"/>
        <family val="2"/>
        <scheme val="minor"/>
      </rPr>
      <t xml:space="preserve"> benyttes ved beregning af vandstrømen Qr. </t>
    </r>
  </si>
  <si>
    <t xml:space="preserve">Overfladearealer på grunden som der udledes fra. </t>
  </si>
  <si>
    <t>Samlet afløb (Qr):</t>
  </si>
  <si>
    <t>Forventet vandstrøm iberegnet en klimafator</t>
  </si>
  <si>
    <t xml:space="preserve"> </t>
  </si>
  <si>
    <t xml:space="preserve">Bornholms Regionskommune har lavet dette regneark, hvor du kan lave din egen beregning af vandstrøm. Du skal blot udfylde eller ændre de gule felter. </t>
  </si>
  <si>
    <t>Befæstede områder fx asfalt, beton o.l.</t>
  </si>
  <si>
    <t>Reduceret areal, som der er afledningsbehov for</t>
  </si>
  <si>
    <t>Bornholms Regionskommune har lavet dette regneark, hvor du kan beregne det reducerede areal, som der er reelt afledningsbehov for på din ejendom.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</si>
</sst>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164" fontId="2" fillId="0" borderId="7" xfId="0" applyNumberFormat="1" applyFont="1" applyFill="1" applyBorder="1"/>
    <xf numFmtId="164" fontId="2" fillId="0" borderId="6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/>
    <xf numFmtId="0" fontId="4" fillId="0" borderId="2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/>
    <xf numFmtId="0" fontId="0" fillId="2" borderId="3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13" xfId="0" applyNumberFormat="1" applyFont="1" applyFill="1" applyBorder="1" applyAlignment="1" applyProtection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Continuous"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2" fontId="0" fillId="3" borderId="13" xfId="0" applyNumberFormat="1" applyFont="1" applyFill="1" applyBorder="1" applyAlignment="1">
      <alignment horizontal="center" vertical="top"/>
    </xf>
    <xf numFmtId="3" fontId="2" fillId="3" borderId="12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/>
    </xf>
    <xf numFmtId="0" fontId="2" fillId="0" borderId="6" xfId="0" applyFont="1" applyFill="1" applyBorder="1"/>
    <xf numFmtId="165" fontId="3" fillId="4" borderId="13" xfId="0" applyNumberFormat="1" applyFont="1" applyFill="1" applyBorder="1"/>
    <xf numFmtId="0" fontId="3" fillId="0" borderId="13" xfId="0" applyFont="1" applyFill="1" applyBorder="1"/>
    <xf numFmtId="0" fontId="2" fillId="0" borderId="12" xfId="0" applyFont="1" applyFill="1" applyBorder="1"/>
    <xf numFmtId="164" fontId="2" fillId="0" borderId="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4" fontId="2" fillId="3" borderId="15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/>
    <xf numFmtId="164" fontId="2" fillId="0" borderId="13" xfId="0" applyNumberFormat="1" applyFont="1" applyFill="1" applyBorder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B7" sqref="B7"/>
    </sheetView>
  </sheetViews>
  <sheetFormatPr defaultRowHeight="15" x14ac:dyDescent="0.25"/>
  <cols>
    <col min="1" max="1" width="47.28515625" style="1" customWidth="1"/>
    <col min="2" max="2" width="12.140625" style="1" customWidth="1"/>
    <col min="3" max="3" width="7.140625" style="1" customWidth="1"/>
    <col min="4" max="4" width="15" style="1" customWidth="1"/>
    <col min="5" max="5" width="13.28515625" style="1" customWidth="1"/>
    <col min="6" max="16384" width="9.140625" style="1"/>
  </cols>
  <sheetData>
    <row r="1" spans="1:5" ht="21" x14ac:dyDescent="0.35">
      <c r="A1" s="43" t="s">
        <v>29</v>
      </c>
      <c r="B1" s="28"/>
      <c r="C1" s="28"/>
      <c r="D1" s="28"/>
      <c r="E1" s="28"/>
    </row>
    <row r="2" spans="1:5" ht="95.25" customHeight="1" x14ac:dyDescent="0.25">
      <c r="A2" s="88" t="s">
        <v>30</v>
      </c>
      <c r="B2" s="88"/>
      <c r="C2" s="88"/>
      <c r="D2" s="88"/>
      <c r="E2" s="88"/>
    </row>
    <row r="3" spans="1:5" x14ac:dyDescent="0.25">
      <c r="A3" s="3"/>
      <c r="B3" s="4"/>
      <c r="C3" s="4"/>
      <c r="D3" s="44" t="s">
        <v>0</v>
      </c>
      <c r="E3" s="57"/>
    </row>
    <row r="4" spans="1:5" x14ac:dyDescent="0.25">
      <c r="A4" s="25" t="s">
        <v>9</v>
      </c>
      <c r="B4" s="58"/>
      <c r="C4" s="59"/>
      <c r="D4" s="59"/>
      <c r="E4" s="60"/>
    </row>
    <row r="5" spans="1:5" x14ac:dyDescent="0.25">
      <c r="A5" s="25" t="s">
        <v>10</v>
      </c>
      <c r="B5" s="61"/>
      <c r="C5" s="61"/>
      <c r="D5" s="61"/>
      <c r="E5" s="62"/>
    </row>
    <row r="6" spans="1:5" ht="62.25" customHeight="1" x14ac:dyDescent="0.25">
      <c r="A6" s="48" t="s">
        <v>28</v>
      </c>
      <c r="B6" s="63">
        <v>0.6</v>
      </c>
      <c r="C6" s="26"/>
      <c r="E6" s="30"/>
    </row>
    <row r="7" spans="1:5" x14ac:dyDescent="0.25">
      <c r="A7" s="49" t="s">
        <v>23</v>
      </c>
      <c r="B7" s="71">
        <v>190</v>
      </c>
      <c r="C7" s="4"/>
      <c r="E7" s="28"/>
    </row>
    <row r="8" spans="1:5" x14ac:dyDescent="0.25">
      <c r="A8" s="24"/>
      <c r="B8" s="4"/>
      <c r="C8" s="4"/>
      <c r="D8" s="4"/>
      <c r="E8" s="4"/>
    </row>
    <row r="9" spans="1:5" ht="15" customHeight="1" x14ac:dyDescent="0.25">
      <c r="A9" s="89" t="s">
        <v>26</v>
      </c>
      <c r="B9" s="90"/>
      <c r="C9" s="90"/>
      <c r="D9" s="90"/>
      <c r="E9" s="90"/>
    </row>
    <row r="10" spans="1:5" x14ac:dyDescent="0.25">
      <c r="A10" s="5" t="s">
        <v>15</v>
      </c>
      <c r="B10" s="45" t="s">
        <v>27</v>
      </c>
      <c r="C10" s="4"/>
      <c r="D10" s="28"/>
    </row>
    <row r="11" spans="1:5" x14ac:dyDescent="0.25">
      <c r="A11" s="6" t="s">
        <v>1</v>
      </c>
      <c r="B11" s="51">
        <v>1</v>
      </c>
      <c r="C11" s="4"/>
      <c r="D11" s="29"/>
    </row>
    <row r="12" spans="1:5" x14ac:dyDescent="0.25">
      <c r="A12" s="3" t="s">
        <v>2</v>
      </c>
      <c r="B12" s="52">
        <v>1</v>
      </c>
      <c r="C12" s="4"/>
      <c r="D12" s="29"/>
    </row>
    <row r="13" spans="1:5" x14ac:dyDescent="0.25">
      <c r="A13" s="6" t="s">
        <v>19</v>
      </c>
      <c r="B13" s="51">
        <v>1</v>
      </c>
      <c r="C13" s="4"/>
      <c r="D13" s="29"/>
    </row>
    <row r="14" spans="1:5" x14ac:dyDescent="0.25">
      <c r="A14" s="3" t="s">
        <v>18</v>
      </c>
      <c r="B14" s="47">
        <v>0.8</v>
      </c>
      <c r="C14" s="4"/>
      <c r="D14" s="29"/>
    </row>
    <row r="15" spans="1:5" x14ac:dyDescent="0.25">
      <c r="A15" s="6" t="s">
        <v>17</v>
      </c>
      <c r="B15" s="46">
        <v>0.6</v>
      </c>
      <c r="C15" s="4"/>
      <c r="D15" s="29"/>
    </row>
    <row r="16" spans="1:5" x14ac:dyDescent="0.25">
      <c r="A16" s="6" t="s">
        <v>20</v>
      </c>
      <c r="B16" s="46">
        <v>0.1</v>
      </c>
      <c r="C16" s="4"/>
      <c r="D16" s="29"/>
    </row>
    <row r="17" spans="1:6" x14ac:dyDescent="0.25">
      <c r="A17" s="3"/>
      <c r="B17" s="4"/>
      <c r="C17" s="4"/>
      <c r="D17" s="29"/>
      <c r="E17" s="27"/>
    </row>
    <row r="18" spans="1:6" x14ac:dyDescent="0.25">
      <c r="A18" s="28" t="s">
        <v>21</v>
      </c>
      <c r="B18" s="50">
        <v>1</v>
      </c>
      <c r="C18" s="4"/>
      <c r="D18" s="4"/>
      <c r="E18" s="4"/>
    </row>
    <row r="19" spans="1:6" x14ac:dyDescent="0.25">
      <c r="A19" s="3"/>
      <c r="B19" s="4"/>
      <c r="C19" s="4"/>
      <c r="D19" s="4"/>
      <c r="E19" s="4"/>
    </row>
    <row r="20" spans="1:6" x14ac:dyDescent="0.25">
      <c r="A20" s="3" t="s">
        <v>14</v>
      </c>
      <c r="B20" s="4"/>
      <c r="C20" s="4"/>
      <c r="D20" s="4"/>
      <c r="E20" s="4"/>
      <c r="F20" s="28"/>
    </row>
    <row r="21" spans="1:6" ht="30" x14ac:dyDescent="0.25">
      <c r="A21" s="8" t="s">
        <v>16</v>
      </c>
      <c r="B21" s="9" t="s">
        <v>27</v>
      </c>
      <c r="C21" s="10" t="s">
        <v>3</v>
      </c>
      <c r="D21" s="11" t="s">
        <v>4</v>
      </c>
      <c r="E21" s="11" t="s">
        <v>5</v>
      </c>
    </row>
    <row r="22" spans="1:6" x14ac:dyDescent="0.25">
      <c r="A22" s="31"/>
      <c r="B22" s="32" t="s">
        <v>6</v>
      </c>
      <c r="C22" s="33" t="s">
        <v>11</v>
      </c>
      <c r="D22" s="34" t="s">
        <v>11</v>
      </c>
      <c r="E22" s="34" t="s">
        <v>7</v>
      </c>
    </row>
    <row r="23" spans="1:6" x14ac:dyDescent="0.25">
      <c r="A23" s="38" t="s">
        <v>38</v>
      </c>
      <c r="B23" s="53">
        <f t="shared" ref="B23:B28" si="0">+B11</f>
        <v>1</v>
      </c>
      <c r="C23" s="64">
        <v>100</v>
      </c>
      <c r="D23" s="12">
        <f>IF(C23="","",+C23*B23)</f>
        <v>100</v>
      </c>
      <c r="E23" s="13">
        <f>IF(C23="","",+$B$7*D23/10000)*B18</f>
        <v>1.9</v>
      </c>
    </row>
    <row r="24" spans="1:6" x14ac:dyDescent="0.25">
      <c r="A24" s="39" t="s">
        <v>2</v>
      </c>
      <c r="B24" s="54">
        <f t="shared" si="0"/>
        <v>1</v>
      </c>
      <c r="C24" s="65">
        <v>150</v>
      </c>
      <c r="D24" s="14">
        <f>IF(C24="","",+C24*B24)</f>
        <v>150</v>
      </c>
      <c r="E24" s="13">
        <f>IF(C24="","",+$B$7*D24/10000)*B18</f>
        <v>2.85</v>
      </c>
    </row>
    <row r="25" spans="1:6" x14ac:dyDescent="0.25">
      <c r="A25" s="39" t="s">
        <v>19</v>
      </c>
      <c r="B25" s="54">
        <f t="shared" si="0"/>
        <v>1</v>
      </c>
      <c r="C25" s="65">
        <v>0</v>
      </c>
      <c r="D25" s="14">
        <f t="shared" ref="D25:D30" si="1">IF(C25="","",+C25*B25)</f>
        <v>0</v>
      </c>
      <c r="E25" s="15">
        <f>IF(C25="","",+$B$7*D25/10000)*B18</f>
        <v>0</v>
      </c>
    </row>
    <row r="26" spans="1:6" x14ac:dyDescent="0.25">
      <c r="A26" s="39" t="s">
        <v>18</v>
      </c>
      <c r="B26" s="40">
        <f t="shared" si="0"/>
        <v>0.8</v>
      </c>
      <c r="C26" s="65">
        <v>0</v>
      </c>
      <c r="D26" s="14">
        <f t="shared" si="1"/>
        <v>0</v>
      </c>
      <c r="E26" s="15">
        <f>IF(C26="","",+$B$7*D26/10000)</f>
        <v>0</v>
      </c>
    </row>
    <row r="27" spans="1:6" x14ac:dyDescent="0.25">
      <c r="A27" s="39" t="s">
        <v>17</v>
      </c>
      <c r="B27" s="40">
        <f t="shared" si="0"/>
        <v>0.6</v>
      </c>
      <c r="C27" s="65">
        <v>60</v>
      </c>
      <c r="D27" s="14">
        <f t="shared" si="1"/>
        <v>36</v>
      </c>
      <c r="E27" s="15">
        <f>IF(C27="","",+$B$7*D27/10000)*B18</f>
        <v>0.68400000000000005</v>
      </c>
    </row>
    <row r="28" spans="1:6" x14ac:dyDescent="0.25">
      <c r="A28" s="39" t="s">
        <v>20</v>
      </c>
      <c r="B28" s="41">
        <f t="shared" si="0"/>
        <v>0.1</v>
      </c>
      <c r="C28" s="66">
        <v>690</v>
      </c>
      <c r="D28" s="14">
        <f t="shared" si="1"/>
        <v>69</v>
      </c>
      <c r="E28" s="15">
        <f>IF(C28="","",+$B$7*D28/10000)*B18</f>
        <v>1.3109999999999999</v>
      </c>
    </row>
    <row r="29" spans="1:6" x14ac:dyDescent="0.25">
      <c r="A29" s="39" t="s">
        <v>13</v>
      </c>
      <c r="B29" s="41">
        <v>0</v>
      </c>
      <c r="C29" s="66">
        <v>0</v>
      </c>
      <c r="D29" s="14">
        <f t="shared" si="1"/>
        <v>0</v>
      </c>
      <c r="E29" s="15">
        <f>IF(C29="","",+$B$7*D29/10000)*B18</f>
        <v>0</v>
      </c>
    </row>
    <row r="30" spans="1:6" x14ac:dyDescent="0.25">
      <c r="A30" s="39" t="s">
        <v>25</v>
      </c>
      <c r="B30" s="68">
        <v>0</v>
      </c>
      <c r="C30" s="67">
        <v>0</v>
      </c>
      <c r="D30" s="16">
        <f t="shared" si="1"/>
        <v>0</v>
      </c>
      <c r="E30" s="15">
        <f>IF(C30="","",+$B$7*D30/10000)*B18</f>
        <v>0</v>
      </c>
    </row>
    <row r="31" spans="1:6" x14ac:dyDescent="0.25">
      <c r="A31" s="39"/>
      <c r="B31" s="42"/>
      <c r="C31" s="16"/>
      <c r="D31" s="16"/>
      <c r="E31" s="17"/>
    </row>
    <row r="32" spans="1:6" x14ac:dyDescent="0.25">
      <c r="A32" s="6" t="s">
        <v>22</v>
      </c>
      <c r="B32" s="17"/>
      <c r="C32" s="18">
        <f>SUM(C23:C30)</f>
        <v>1000</v>
      </c>
      <c r="D32" s="18">
        <f>SUM(D23:D30)</f>
        <v>355</v>
      </c>
      <c r="E32" s="17"/>
    </row>
    <row r="33" spans="1:5" x14ac:dyDescent="0.25">
      <c r="A33" s="6" t="s">
        <v>8</v>
      </c>
      <c r="B33" s="19"/>
      <c r="C33" s="20" t="str">
        <f>IF(B33="","",+#REF!/10000)</f>
        <v/>
      </c>
      <c r="D33" s="20"/>
      <c r="E33" s="21">
        <f>SUM(E23:E30)</f>
        <v>6.7450000000000001</v>
      </c>
    </row>
    <row r="34" spans="1:5" x14ac:dyDescent="0.25">
      <c r="A34" s="7" t="s">
        <v>24</v>
      </c>
      <c r="B34" s="19"/>
      <c r="C34" s="19"/>
      <c r="D34" s="22"/>
      <c r="E34" s="55">
        <f>IF(B6&gt;=1,B6,+B6*B7*C32/10000)*B18</f>
        <v>11.4</v>
      </c>
    </row>
    <row r="35" spans="1:5" ht="29.25" customHeight="1" x14ac:dyDescent="0.25">
      <c r="A35" s="6" t="s">
        <v>12</v>
      </c>
      <c r="B35" s="35" t="str">
        <f>IF(E34&lt;=E33,"JA - der skal etableres forsinkelse af regnvand eller ændres på befæstelse","NEJ")</f>
        <v>NEJ</v>
      </c>
      <c r="C35" s="36"/>
      <c r="D35" s="36"/>
      <c r="E35" s="37"/>
    </row>
    <row r="36" spans="1:5" x14ac:dyDescent="0.25">
      <c r="A36" s="23"/>
      <c r="B36" s="4"/>
      <c r="C36" s="4"/>
      <c r="D36" s="4"/>
      <c r="E36" s="2"/>
    </row>
  </sheetData>
  <protectedRanges>
    <protectedRange sqref="E20" name="Område5"/>
    <protectedRange sqref="A23:C31" name="Område4"/>
    <protectedRange sqref="B6" name="Område3"/>
    <protectedRange sqref="B4:E5" name="Område2"/>
    <protectedRange sqref="E3" name="Område1"/>
  </protectedRanges>
  <mergeCells count="2">
    <mergeCell ref="A2:E2"/>
    <mergeCell ref="A9:E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A15" sqref="A15"/>
    </sheetView>
  </sheetViews>
  <sheetFormatPr defaultRowHeight="15" x14ac:dyDescent="0.25"/>
  <cols>
    <col min="1" max="1" width="43" style="1" customWidth="1"/>
    <col min="2" max="2" width="12.5703125" style="1" customWidth="1"/>
    <col min="3" max="3" width="6.5703125" style="1" customWidth="1"/>
    <col min="4" max="4" width="15" style="1" customWidth="1"/>
    <col min="5" max="5" width="13.85546875" style="1" customWidth="1"/>
    <col min="6" max="16384" width="9.140625" style="1"/>
  </cols>
  <sheetData>
    <row r="1" spans="1:9" ht="21" x14ac:dyDescent="0.35">
      <c r="A1" s="43" t="s">
        <v>31</v>
      </c>
      <c r="B1" s="28"/>
      <c r="C1" s="28"/>
      <c r="D1" s="28"/>
      <c r="E1" s="28"/>
    </row>
    <row r="2" spans="1:9" ht="48" customHeight="1" x14ac:dyDescent="0.25">
      <c r="A2" s="88" t="s">
        <v>37</v>
      </c>
      <c r="B2" s="88"/>
      <c r="C2" s="88"/>
      <c r="D2" s="88"/>
      <c r="E2" s="88"/>
    </row>
    <row r="3" spans="1:9" x14ac:dyDescent="0.25">
      <c r="A3" s="3"/>
      <c r="B3" s="4"/>
      <c r="C3" s="4"/>
      <c r="D3" s="44" t="s">
        <v>0</v>
      </c>
      <c r="E3" s="57"/>
    </row>
    <row r="4" spans="1:9" x14ac:dyDescent="0.25">
      <c r="A4" s="25" t="s">
        <v>9</v>
      </c>
      <c r="B4" s="58"/>
      <c r="C4" s="59"/>
      <c r="D4" s="59"/>
      <c r="E4" s="60"/>
      <c r="F4" s="1" t="s">
        <v>36</v>
      </c>
    </row>
    <row r="5" spans="1:9" x14ac:dyDescent="0.25">
      <c r="A5" s="25" t="s">
        <v>10</v>
      </c>
      <c r="B5" s="61"/>
      <c r="C5" s="61"/>
      <c r="D5" s="61"/>
      <c r="E5" s="62"/>
    </row>
    <row r="6" spans="1:9" x14ac:dyDescent="0.25">
      <c r="A6" s="49" t="s">
        <v>23</v>
      </c>
      <c r="B6" s="56">
        <v>190</v>
      </c>
      <c r="C6" s="4"/>
      <c r="E6" s="28"/>
    </row>
    <row r="7" spans="1:9" x14ac:dyDescent="0.25">
      <c r="A7" s="69"/>
      <c r="B7" s="4"/>
      <c r="C7" s="4"/>
      <c r="D7" s="4"/>
      <c r="E7" s="4"/>
    </row>
    <row r="8" spans="1:9" ht="15" customHeight="1" x14ac:dyDescent="0.25">
      <c r="A8" s="89" t="s">
        <v>32</v>
      </c>
      <c r="B8" s="90"/>
      <c r="C8" s="90"/>
      <c r="D8" s="90"/>
      <c r="E8" s="90"/>
    </row>
    <row r="9" spans="1:9" x14ac:dyDescent="0.25">
      <c r="A9" s="5" t="s">
        <v>15</v>
      </c>
      <c r="B9" s="45" t="s">
        <v>27</v>
      </c>
      <c r="C9" s="4"/>
      <c r="D9" s="28"/>
    </row>
    <row r="10" spans="1:9" x14ac:dyDescent="0.25">
      <c r="A10" s="6" t="s">
        <v>1</v>
      </c>
      <c r="B10" s="51">
        <v>1</v>
      </c>
      <c r="C10" s="4"/>
      <c r="D10" s="29"/>
    </row>
    <row r="11" spans="1:9" x14ac:dyDescent="0.25">
      <c r="A11" s="3" t="s">
        <v>2</v>
      </c>
      <c r="B11" s="52">
        <v>1</v>
      </c>
      <c r="C11" s="4"/>
      <c r="D11" s="29"/>
    </row>
    <row r="12" spans="1:9" x14ac:dyDescent="0.25">
      <c r="A12" s="6" t="s">
        <v>19</v>
      </c>
      <c r="B12" s="51">
        <v>1</v>
      </c>
      <c r="C12" s="4"/>
      <c r="D12" s="29"/>
    </row>
    <row r="13" spans="1:9" x14ac:dyDescent="0.25">
      <c r="A13" s="3" t="s">
        <v>18</v>
      </c>
      <c r="B13" s="47">
        <v>0.8</v>
      </c>
      <c r="C13" s="4"/>
      <c r="D13" s="29"/>
    </row>
    <row r="14" spans="1:9" x14ac:dyDescent="0.25">
      <c r="A14" s="6" t="s">
        <v>17</v>
      </c>
      <c r="B14" s="46">
        <v>0.6</v>
      </c>
      <c r="C14" s="4"/>
      <c r="D14" s="29"/>
    </row>
    <row r="15" spans="1:9" x14ac:dyDescent="0.25">
      <c r="A15" s="6" t="s">
        <v>20</v>
      </c>
      <c r="B15" s="46">
        <v>0.1</v>
      </c>
      <c r="C15" s="4"/>
      <c r="D15" s="29"/>
      <c r="I15" s="1" t="s">
        <v>36</v>
      </c>
    </row>
    <row r="16" spans="1:9" x14ac:dyDescent="0.25">
      <c r="A16" s="3"/>
      <c r="B16" s="4"/>
      <c r="C16" s="4"/>
      <c r="D16" s="29"/>
      <c r="E16" s="27"/>
      <c r="I16" s="1" t="s">
        <v>36</v>
      </c>
    </row>
    <row r="17" spans="1:6" x14ac:dyDescent="0.25">
      <c r="A17" s="28" t="s">
        <v>21</v>
      </c>
      <c r="B17" s="50">
        <v>1</v>
      </c>
      <c r="C17" s="4"/>
      <c r="D17" s="4"/>
      <c r="E17" s="4"/>
    </row>
    <row r="18" spans="1:6" x14ac:dyDescent="0.25">
      <c r="A18" s="3"/>
      <c r="B18" s="4"/>
      <c r="C18" s="4"/>
      <c r="D18" s="4"/>
      <c r="E18" s="4"/>
    </row>
    <row r="19" spans="1:6" x14ac:dyDescent="0.25">
      <c r="A19" s="3" t="s">
        <v>33</v>
      </c>
      <c r="B19" s="4"/>
      <c r="C19" s="4"/>
      <c r="D19" s="4"/>
      <c r="E19" s="4"/>
      <c r="F19" s="28"/>
    </row>
    <row r="20" spans="1:6" ht="30" x14ac:dyDescent="0.25">
      <c r="A20" s="8" t="s">
        <v>16</v>
      </c>
      <c r="B20" s="9" t="s">
        <v>27</v>
      </c>
      <c r="C20" s="10" t="s">
        <v>3</v>
      </c>
      <c r="D20" s="11" t="s">
        <v>4</v>
      </c>
      <c r="E20" s="11" t="s">
        <v>5</v>
      </c>
    </row>
    <row r="21" spans="1:6" x14ac:dyDescent="0.25">
      <c r="A21" s="31"/>
      <c r="B21" s="32" t="s">
        <v>6</v>
      </c>
      <c r="C21" s="33" t="s">
        <v>11</v>
      </c>
      <c r="D21" s="34" t="s">
        <v>11</v>
      </c>
      <c r="E21" s="34" t="s">
        <v>7</v>
      </c>
    </row>
    <row r="22" spans="1:6" x14ac:dyDescent="0.25">
      <c r="A22" s="38" t="s">
        <v>38</v>
      </c>
      <c r="B22" s="53">
        <f t="shared" ref="B22:B27" si="0">+B10</f>
        <v>1</v>
      </c>
      <c r="C22" s="64">
        <v>100</v>
      </c>
      <c r="D22" s="12">
        <f>IF(C22="","",+C22*B22)</f>
        <v>100</v>
      </c>
      <c r="E22" s="13">
        <f>IF(C22="","",+$B$6*D22/10000)*B17</f>
        <v>1.9</v>
      </c>
    </row>
    <row r="23" spans="1:6" x14ac:dyDescent="0.25">
      <c r="A23" s="39" t="s">
        <v>2</v>
      </c>
      <c r="B23" s="54">
        <f t="shared" si="0"/>
        <v>1</v>
      </c>
      <c r="C23" s="65">
        <v>150</v>
      </c>
      <c r="D23" s="14">
        <f>IF(C23="","",+C23*B23)</f>
        <v>150</v>
      </c>
      <c r="E23" s="13">
        <f>IF(C23="","",+$B$6*D23/10000)*B17</f>
        <v>2.85</v>
      </c>
    </row>
    <row r="24" spans="1:6" x14ac:dyDescent="0.25">
      <c r="A24" s="39" t="s">
        <v>19</v>
      </c>
      <c r="B24" s="54">
        <f t="shared" si="0"/>
        <v>1</v>
      </c>
      <c r="C24" s="65">
        <v>0</v>
      </c>
      <c r="D24" s="14">
        <f t="shared" ref="D24:D29" si="1">IF(C24="","",+C24*B24)</f>
        <v>0</v>
      </c>
      <c r="E24" s="15">
        <f>IF(C24="","",+$B$6*D24/10000)*B17</f>
        <v>0</v>
      </c>
    </row>
    <row r="25" spans="1:6" x14ac:dyDescent="0.25">
      <c r="A25" s="39" t="s">
        <v>18</v>
      </c>
      <c r="B25" s="40">
        <f t="shared" si="0"/>
        <v>0.8</v>
      </c>
      <c r="C25" s="65">
        <v>60</v>
      </c>
      <c r="D25" s="14">
        <f t="shared" si="1"/>
        <v>48</v>
      </c>
      <c r="E25" s="15">
        <f>IF(C25="","",+$B$6*D25/10000)</f>
        <v>0.91200000000000003</v>
      </c>
    </row>
    <row r="26" spans="1:6" x14ac:dyDescent="0.25">
      <c r="A26" s="39" t="s">
        <v>17</v>
      </c>
      <c r="B26" s="40">
        <f t="shared" si="0"/>
        <v>0.6</v>
      </c>
      <c r="C26" s="65">
        <v>0</v>
      </c>
      <c r="D26" s="14">
        <f t="shared" si="1"/>
        <v>0</v>
      </c>
      <c r="E26" s="15">
        <f>IF(C26="","",+$B$6*D26/10000)*B17</f>
        <v>0</v>
      </c>
    </row>
    <row r="27" spans="1:6" x14ac:dyDescent="0.25">
      <c r="A27" s="39" t="s">
        <v>20</v>
      </c>
      <c r="B27" s="41">
        <f t="shared" si="0"/>
        <v>0.1</v>
      </c>
      <c r="C27" s="66">
        <v>0</v>
      </c>
      <c r="D27" s="14">
        <f t="shared" si="1"/>
        <v>0</v>
      </c>
      <c r="E27" s="15">
        <f>IF(C27="","",+$B$6*D27/10000)*B17</f>
        <v>0</v>
      </c>
    </row>
    <row r="28" spans="1:6" x14ac:dyDescent="0.25">
      <c r="A28" s="39" t="s">
        <v>13</v>
      </c>
      <c r="B28" s="41">
        <v>0</v>
      </c>
      <c r="C28" s="66">
        <v>0</v>
      </c>
      <c r="D28" s="14">
        <f t="shared" si="1"/>
        <v>0</v>
      </c>
      <c r="E28" s="15">
        <f>IF(C28="","",+$B$6*D28/10000)*B17</f>
        <v>0</v>
      </c>
    </row>
    <row r="29" spans="1:6" ht="15.75" thickBot="1" x14ac:dyDescent="0.3">
      <c r="A29" s="77" t="s">
        <v>25</v>
      </c>
      <c r="B29" s="78">
        <v>0</v>
      </c>
      <c r="C29" s="79">
        <v>0</v>
      </c>
      <c r="D29" s="80">
        <f t="shared" si="1"/>
        <v>0</v>
      </c>
      <c r="E29" s="81">
        <f>IF(C29="","",+$B$6*D29/10000)*B17</f>
        <v>0</v>
      </c>
    </row>
    <row r="30" spans="1:6" x14ac:dyDescent="0.25">
      <c r="A30" s="75" t="s">
        <v>34</v>
      </c>
      <c r="B30" s="19"/>
      <c r="C30" s="76" t="str">
        <f>IF(B30="","",+#REF!/10000)</f>
        <v/>
      </c>
      <c r="D30" s="76"/>
      <c r="E30" s="13">
        <f>SUM(E22:E29)</f>
        <v>5.6619999999999999</v>
      </c>
    </row>
    <row r="31" spans="1:6" x14ac:dyDescent="0.25">
      <c r="A31" s="74" t="s">
        <v>35</v>
      </c>
      <c r="B31" s="72"/>
      <c r="C31" s="72"/>
      <c r="D31" s="72"/>
      <c r="E31" s="73">
        <f>E30*1.4</f>
        <v>7.9267999999999992</v>
      </c>
    </row>
  </sheetData>
  <protectedRanges>
    <protectedRange sqref="E19" name="Område5"/>
    <protectedRange sqref="A22:C29" name="Område4"/>
    <protectedRange sqref="B4:E5" name="Område2"/>
    <protectedRange sqref="E3" name="Område1"/>
  </protectedRanges>
  <mergeCells count="2">
    <mergeCell ref="A2:E2"/>
    <mergeCell ref="A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sqref="A1:D18"/>
    </sheetView>
  </sheetViews>
  <sheetFormatPr defaultRowHeight="15" x14ac:dyDescent="0.25"/>
  <cols>
    <col min="1" max="1" width="47.42578125" customWidth="1"/>
    <col min="2" max="2" width="12.42578125" customWidth="1"/>
    <col min="4" max="4" width="13.85546875" customWidth="1"/>
  </cols>
  <sheetData>
    <row r="1" spans="1:4" ht="21" x14ac:dyDescent="0.35">
      <c r="A1" s="43" t="s">
        <v>29</v>
      </c>
      <c r="B1" s="28"/>
      <c r="C1" s="28"/>
      <c r="D1" s="28"/>
    </row>
    <row r="2" spans="1:4" ht="33" customHeight="1" x14ac:dyDescent="0.25">
      <c r="A2" s="88" t="s">
        <v>40</v>
      </c>
      <c r="B2" s="88"/>
      <c r="C2" s="88"/>
      <c r="D2" s="88"/>
    </row>
    <row r="3" spans="1:4" x14ac:dyDescent="0.25">
      <c r="A3" s="3"/>
      <c r="B3" s="4"/>
      <c r="C3" s="4"/>
      <c r="D3" s="44" t="s">
        <v>0</v>
      </c>
    </row>
    <row r="4" spans="1:4" x14ac:dyDescent="0.25">
      <c r="A4" s="25" t="s">
        <v>9</v>
      </c>
      <c r="B4" s="58"/>
      <c r="C4" s="59"/>
      <c r="D4" s="59"/>
    </row>
    <row r="5" spans="1:4" x14ac:dyDescent="0.25">
      <c r="A5" s="25" t="s">
        <v>10</v>
      </c>
      <c r="B5" s="61"/>
      <c r="C5" s="61"/>
      <c r="D5" s="61"/>
    </row>
    <row r="6" spans="1:4" x14ac:dyDescent="0.25">
      <c r="A6" s="70"/>
      <c r="B6" s="4"/>
      <c r="C6" s="4"/>
      <c r="D6" s="4"/>
    </row>
    <row r="7" spans="1:4" x14ac:dyDescent="0.25">
      <c r="A7" s="3" t="s">
        <v>14</v>
      </c>
      <c r="B7" s="4"/>
      <c r="C7" s="4"/>
      <c r="D7" s="4"/>
    </row>
    <row r="8" spans="1:4" ht="30" x14ac:dyDescent="0.25">
      <c r="A8" s="8" t="s">
        <v>16</v>
      </c>
      <c r="B8" s="84" t="s">
        <v>27</v>
      </c>
      <c r="C8" s="84" t="s">
        <v>3</v>
      </c>
      <c r="D8" s="84" t="s">
        <v>4</v>
      </c>
    </row>
    <row r="9" spans="1:4" x14ac:dyDescent="0.25">
      <c r="A9" s="31"/>
      <c r="B9" s="85" t="s">
        <v>6</v>
      </c>
      <c r="C9" s="85" t="s">
        <v>11</v>
      </c>
      <c r="D9" s="85" t="s">
        <v>11</v>
      </c>
    </row>
    <row r="10" spans="1:4" x14ac:dyDescent="0.25">
      <c r="A10" s="82" t="s">
        <v>38</v>
      </c>
      <c r="B10" s="54">
        <v>1</v>
      </c>
      <c r="C10" s="65">
        <v>100</v>
      </c>
      <c r="D10" s="14">
        <f>IF(C10="","",+C10*B10)</f>
        <v>100</v>
      </c>
    </row>
    <row r="11" spans="1:4" x14ac:dyDescent="0.25">
      <c r="A11" s="83" t="s">
        <v>2</v>
      </c>
      <c r="B11" s="54">
        <v>1</v>
      </c>
      <c r="C11" s="65">
        <v>150</v>
      </c>
      <c r="D11" s="14">
        <f>IF(C11="","",+C11*B11)</f>
        <v>150</v>
      </c>
    </row>
    <row r="12" spans="1:4" x14ac:dyDescent="0.25">
      <c r="A12" s="83" t="s">
        <v>19</v>
      </c>
      <c r="B12" s="54">
        <v>1</v>
      </c>
      <c r="C12" s="65">
        <v>30</v>
      </c>
      <c r="D12" s="14">
        <f t="shared" ref="D12:D15" si="0">IF(C12="","",+C12*B12)</f>
        <v>30</v>
      </c>
    </row>
    <row r="13" spans="1:4" x14ac:dyDescent="0.25">
      <c r="A13" s="83" t="s">
        <v>18</v>
      </c>
      <c r="B13" s="40">
        <v>0.8</v>
      </c>
      <c r="C13" s="65">
        <v>20</v>
      </c>
      <c r="D13" s="14">
        <f t="shared" si="0"/>
        <v>16</v>
      </c>
    </row>
    <row r="14" spans="1:4" x14ac:dyDescent="0.25">
      <c r="A14" s="83" t="s">
        <v>17</v>
      </c>
      <c r="B14" s="40">
        <v>0.6</v>
      </c>
      <c r="C14" s="65">
        <v>60</v>
      </c>
      <c r="D14" s="14">
        <f t="shared" si="0"/>
        <v>36</v>
      </c>
    </row>
    <row r="15" spans="1:4" x14ac:dyDescent="0.25">
      <c r="A15" s="6" t="s">
        <v>20</v>
      </c>
      <c r="B15" s="41">
        <v>0</v>
      </c>
      <c r="C15" s="66">
        <v>690</v>
      </c>
      <c r="D15" s="14">
        <f t="shared" si="0"/>
        <v>0</v>
      </c>
    </row>
    <row r="16" spans="1:4" x14ac:dyDescent="0.25">
      <c r="A16" s="83"/>
      <c r="B16" s="41"/>
      <c r="C16" s="14"/>
      <c r="D16" s="14"/>
    </row>
    <row r="17" spans="1:4" x14ac:dyDescent="0.25">
      <c r="A17" s="6" t="s">
        <v>22</v>
      </c>
      <c r="B17" s="15"/>
      <c r="C17" s="18">
        <f>SUM(C10:C15)</f>
        <v>1050</v>
      </c>
      <c r="D17" s="86"/>
    </row>
    <row r="18" spans="1:4" x14ac:dyDescent="0.25">
      <c r="A18" s="6" t="s">
        <v>39</v>
      </c>
      <c r="B18" s="87"/>
      <c r="C18" s="15" t="str">
        <f>IF(B18="","",+#REF!/10000)</f>
        <v/>
      </c>
      <c r="D18" s="18">
        <f>SUM(D10:D15)</f>
        <v>332</v>
      </c>
    </row>
    <row r="19" spans="1:4" x14ac:dyDescent="0.25">
      <c r="A19" s="7"/>
      <c r="B19" s="19"/>
      <c r="C19" s="19"/>
      <c r="D19" s="22"/>
    </row>
  </sheetData>
  <protectedRanges>
    <protectedRange sqref="A10:C14 A16:C16 B15:C15" name="Område4"/>
    <protectedRange sqref="B4:D5" name="Område2"/>
  </protectedRanges>
  <mergeCells count="1"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EE0DD9A47465439B54EF1D3E9E8E0D" ma:contentTypeVersion="1" ma:contentTypeDescription="Opret et nyt dokument." ma:contentTypeScope="" ma:versionID="d7124050bfd481597fd4bb53867d90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ee8934479a5e54c813e3b71587127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ACD53B-4F99-4DF0-9C30-4D02651D7E93}"/>
</file>

<file path=customXml/itemProps2.xml><?xml version="1.0" encoding="utf-8"?>
<ds:datastoreItem xmlns:ds="http://schemas.openxmlformats.org/officeDocument/2006/customXml" ds:itemID="{4C27BA13-7D70-4FFA-AB80-BCAB2009BF00}"/>
</file>

<file path=customXml/itemProps3.xml><?xml version="1.0" encoding="utf-8"?>
<ds:datastoreItem xmlns:ds="http://schemas.openxmlformats.org/officeDocument/2006/customXml" ds:itemID="{0BC63936-9658-441B-A4D9-7EB32A566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Randers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Sass Møller</dc:creator>
  <cp:lastModifiedBy>JEBMA</cp:lastModifiedBy>
  <cp:lastPrinted>2015-07-08T11:16:17Z</cp:lastPrinted>
  <dcterms:created xsi:type="dcterms:W3CDTF">2015-03-31T10:02:57Z</dcterms:created>
  <dcterms:modified xsi:type="dcterms:W3CDTF">2021-05-04T06:28:41Z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0x01010030EE0DD9A47465439B54EF1D3E9E8E0D</vt:lpwstr>
  </property>
</Properties>
</file>